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ocuments\OAKLEY PARISH COUNCIL\APM for OPC MAY\APM 2021\Reports Received\"/>
    </mc:Choice>
  </mc:AlternateContent>
  <xr:revisionPtr revIDLastSave="0" documentId="8_{0CA06E5E-491B-4FF2-AB80-ECD9BC847C1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ayments" sheetId="1" r:id="rId1"/>
    <sheet name="Receipts" sheetId="2" r:id="rId2"/>
    <sheet name="Sheet3" sheetId="3" r:id="rId3"/>
    <sheet name="Sheet1" sheetId="4" r:id="rId4"/>
  </sheets>
  <definedNames>
    <definedName name="_xlnm.Print_Area" localSheetId="0">Payments!$A$1:$D$43</definedName>
    <definedName name="_xlnm.Print_Area" localSheetId="1">Receipts!$A$1:$H$21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7" i="1"/>
  <c r="C13" i="1"/>
  <c r="D38" i="1"/>
  <c r="C38" i="1" l="1"/>
  <c r="E38" i="1" s="1"/>
  <c r="C17" i="2"/>
  <c r="K16" i="4"/>
  <c r="K15" i="4"/>
  <c r="C14" i="4"/>
  <c r="K14" i="4"/>
  <c r="K13" i="4"/>
  <c r="K11" i="4"/>
  <c r="K10" i="4"/>
  <c r="K9" i="4"/>
  <c r="K7" i="4"/>
  <c r="K18" i="4" s="1"/>
  <c r="K6" i="4"/>
  <c r="K5" i="4"/>
  <c r="C16" i="4" l="1"/>
  <c r="C15" i="4"/>
  <c r="C13" i="4"/>
  <c r="C5" i="4"/>
  <c r="C18" i="4" s="1"/>
  <c r="C28" i="4" s="1"/>
  <c r="D12" i="3"/>
  <c r="D6" i="3" l="1"/>
  <c r="D8" i="3" s="1"/>
  <c r="D14" i="3" l="1"/>
  <c r="C42" i="1" l="1"/>
</calcChain>
</file>

<file path=xl/sharedStrings.xml><?xml version="1.0" encoding="utf-8"?>
<sst xmlns="http://schemas.openxmlformats.org/spreadsheetml/2006/main" count="120" uniqueCount="105">
  <si>
    <t>OAKLEY PARISH COUNCIL</t>
  </si>
  <si>
    <t>Payments</t>
  </si>
  <si>
    <t>Supplier</t>
  </si>
  <si>
    <t>Service / explanation</t>
  </si>
  <si>
    <t>Annual total</t>
  </si>
  <si>
    <t>Aylesbury Mains</t>
  </si>
  <si>
    <t>Street light repairs</t>
  </si>
  <si>
    <t>E-On</t>
  </si>
  <si>
    <t>Street light electricity</t>
  </si>
  <si>
    <t>Annual subscription</t>
  </si>
  <si>
    <t>AVDC</t>
  </si>
  <si>
    <t>Litter picking</t>
  </si>
  <si>
    <t>Insurance</t>
  </si>
  <si>
    <t>Mrs M Rose</t>
  </si>
  <si>
    <t>Internal audit</t>
  </si>
  <si>
    <t>Grass cutting- playing field , common land and verges</t>
  </si>
  <si>
    <t>Oakley Informer</t>
  </si>
  <si>
    <t>Publishing cost / Donation</t>
  </si>
  <si>
    <t>Donation</t>
  </si>
  <si>
    <t>TOTAL</t>
  </si>
  <si>
    <t>Bank charges</t>
  </si>
  <si>
    <t>Dog bin emptying</t>
  </si>
  <si>
    <t xml:space="preserve">Clerk's salary </t>
  </si>
  <si>
    <t>BMKALC</t>
  </si>
  <si>
    <t>Community bus hire</t>
  </si>
  <si>
    <t>Bernwode Community bus</t>
  </si>
  <si>
    <t>Wheatley Park</t>
  </si>
  <si>
    <t>Preston Bissett Nursery</t>
  </si>
  <si>
    <t>Unity Trust Bank</t>
  </si>
  <si>
    <t>BHIB Insurance Brokers</t>
  </si>
  <si>
    <t>Miss T McVeigh</t>
  </si>
  <si>
    <t>Various</t>
  </si>
  <si>
    <t>Receipts</t>
  </si>
  <si>
    <t>Parish precept</t>
  </si>
  <si>
    <t>Contributions</t>
  </si>
  <si>
    <t>Community bus contribution</t>
  </si>
  <si>
    <t>Community bus fares subsidy</t>
  </si>
  <si>
    <t>HMRC</t>
  </si>
  <si>
    <t>VAT recovery</t>
  </si>
  <si>
    <t>Bank interest</t>
  </si>
  <si>
    <t>Unity  Trust Bank</t>
  </si>
  <si>
    <t>Income</t>
  </si>
  <si>
    <t>bank 1</t>
  </si>
  <si>
    <t>bank 2</t>
  </si>
  <si>
    <t>balance b/f</t>
  </si>
  <si>
    <t>less payments</t>
  </si>
  <si>
    <t>closing balance</t>
  </si>
  <si>
    <t>var</t>
  </si>
  <si>
    <t>Add: village hall sinking fund contribution</t>
  </si>
  <si>
    <t>Payments from bank statements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</si>
  <si>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</si>
  <si>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</si>
  <si>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</si>
  <si>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</si>
  <si>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</si>
  <si>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</si>
  <si>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</si>
  <si>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</si>
  <si>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</si>
  <si>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</si>
  <si>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</si>
  <si>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</si>
  <si>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payments on S/S</t>
  </si>
  <si>
    <t>Total including above</t>
  </si>
  <si>
    <t>Grant for MUGA</t>
  </si>
  <si>
    <t>Insurance claim for replacement street light</t>
  </si>
  <si>
    <t>AVIVA</t>
  </si>
  <si>
    <t xml:space="preserve">KOMPAN </t>
  </si>
  <si>
    <t>PKF Littlejohn</t>
  </si>
  <si>
    <t>External audit</t>
  </si>
  <si>
    <t>Green and Growing</t>
  </si>
  <si>
    <t>Tim Allen</t>
  </si>
  <si>
    <t>Defrib pads</t>
  </si>
  <si>
    <t>St Mary's church</t>
  </si>
  <si>
    <t>ICO</t>
  </si>
  <si>
    <t>Data protection</t>
  </si>
  <si>
    <t>MUGA planting</t>
  </si>
  <si>
    <t>MUGA final payment</t>
  </si>
  <si>
    <t>Acorn Trail lighting</t>
  </si>
  <si>
    <t>Caloo</t>
  </si>
  <si>
    <t>outdoor gym equipment</t>
  </si>
  <si>
    <t>Playground/MUGA/gym equipment inspections</t>
  </si>
  <si>
    <t>Combined Playground Services</t>
  </si>
  <si>
    <t>Morris contractors</t>
  </si>
  <si>
    <t>Playground safety surface replacement</t>
  </si>
  <si>
    <t xml:space="preserve">Donation </t>
  </si>
  <si>
    <t>Oakley School</t>
  </si>
  <si>
    <t>Swimming pool appeal</t>
  </si>
  <si>
    <t>Bus shelter shelving</t>
  </si>
  <si>
    <t>UK Power Network</t>
  </si>
  <si>
    <t>Street light reconnection</t>
  </si>
  <si>
    <t>Mrs P Pointer+ locum</t>
  </si>
  <si>
    <t>Points North</t>
  </si>
  <si>
    <t>Playground safety work - Removal of timber posts</t>
  </si>
  <si>
    <r>
      <t xml:space="preserve"> From 1st April 2020 to 31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March 2021</t>
    </r>
  </si>
  <si>
    <t>Devolved services payments (2019/20 and 2020/21)</t>
  </si>
  <si>
    <t>Buckinghamshire Council</t>
  </si>
  <si>
    <t>Release of 106 money for Gym equipment</t>
  </si>
  <si>
    <t>Office expenses/software licences/Zoom fees</t>
  </si>
  <si>
    <t>Toddler swing seats</t>
  </si>
  <si>
    <t>Councillor re-imbursement</t>
  </si>
  <si>
    <t>Councillor re-imbursements</t>
  </si>
  <si>
    <t>Village seats, notice board maintenance, MUGA shed shelving and padlock</t>
  </si>
  <si>
    <t>Village Hall Sign</t>
  </si>
  <si>
    <r>
      <t xml:space="preserve"> From 1st April 2020  to 31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March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</si>
</sst>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/>
    <xf numFmtId="2" fontId="5" fillId="0" borderId="1" xfId="1" applyNumberFormat="1" applyFont="1" applyFill="1" applyBorder="1" applyAlignment="1" applyProtection="1">
      <alignment wrapText="1"/>
    </xf>
    <xf numFmtId="0" fontId="6" fillId="0" borderId="1" xfId="0" applyFont="1" applyBorder="1"/>
    <xf numFmtId="164" fontId="5" fillId="0" borderId="1" xfId="1" applyNumberFormat="1" applyFont="1" applyFill="1" applyBorder="1" applyAlignment="1" applyProtection="1"/>
    <xf numFmtId="2" fontId="5" fillId="0" borderId="1" xfId="0" applyNumberFormat="1" applyFont="1" applyBorder="1" applyAlignment="1">
      <alignment wrapText="1"/>
    </xf>
    <xf numFmtId="0" fontId="6" fillId="0" borderId="1" xfId="0" applyFont="1" applyFill="1" applyBorder="1"/>
    <xf numFmtId="2" fontId="5" fillId="0" borderId="0" xfId="1" applyNumberFormat="1" applyFont="1" applyFill="1" applyBorder="1" applyAlignment="1" applyProtection="1">
      <alignment wrapText="1"/>
    </xf>
    <xf numFmtId="0" fontId="7" fillId="0" borderId="0" xfId="0" applyFont="1" applyBorder="1"/>
    <xf numFmtId="164" fontId="5" fillId="0" borderId="0" xfId="1" applyNumberFormat="1" applyFont="1" applyFill="1" applyBorder="1" applyAlignment="1" applyProtection="1"/>
    <xf numFmtId="164" fontId="4" fillId="0" borderId="1" xfId="0" applyNumberFormat="1" applyFont="1" applyBorder="1"/>
    <xf numFmtId="164" fontId="5" fillId="0" borderId="1" xfId="0" applyNumberFormat="1" applyFont="1" applyFill="1" applyBorder="1"/>
    <xf numFmtId="0" fontId="6" fillId="0" borderId="0" xfId="0" applyFont="1" applyBorder="1"/>
    <xf numFmtId="0" fontId="4" fillId="0" borderId="2" xfId="0" applyFont="1" applyBorder="1"/>
    <xf numFmtId="164" fontId="0" fillId="0" borderId="0" xfId="0" applyNumberFormat="1"/>
    <xf numFmtId="4" fontId="0" fillId="2" borderId="0" xfId="0" applyNumberFormat="1" applyFill="1"/>
    <xf numFmtId="4" fontId="0" fillId="0" borderId="0" xfId="0" applyNumberFormat="1"/>
    <xf numFmtId="16" fontId="0" fillId="0" borderId="0" xfId="0" applyNumberFormat="1"/>
    <xf numFmtId="0" fontId="4" fillId="0" borderId="2" xfId="0" applyFont="1" applyFill="1" applyBorder="1"/>
    <xf numFmtId="164" fontId="4" fillId="0" borderId="1" xfId="0" applyNumberFormat="1" applyFont="1" applyFill="1" applyBorder="1"/>
    <xf numFmtId="164" fontId="6" fillId="0" borderId="0" xfId="0" applyNumberFormat="1" applyFont="1" applyFill="1"/>
    <xf numFmtId="164" fontId="5" fillId="2" borderId="1" xfId="0" applyNumberFormat="1" applyFont="1" applyFill="1" applyBorder="1"/>
    <xf numFmtId="164" fontId="5" fillId="2" borderId="1" xfId="1" applyNumberFormat="1" applyFont="1" applyFill="1" applyBorder="1" applyAlignment="1" applyProtection="1"/>
    <xf numFmtId="164" fontId="5" fillId="3" borderId="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164" fontId="7" fillId="0" borderId="0" xfId="0" applyNumberFormat="1" applyFont="1"/>
    <xf numFmtId="0" fontId="7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workbookViewId="0">
      <selection activeCell="D11" sqref="D11"/>
    </sheetView>
  </sheetViews>
  <sheetFormatPr defaultRowHeight="15.75" x14ac:dyDescent="0.25"/>
  <cols>
    <col min="1" max="1" width="41.28515625" style="29" customWidth="1"/>
    <col min="2" max="2" width="79.28515625" style="29" customWidth="1"/>
    <col min="3" max="3" width="17.85546875" style="32" customWidth="1"/>
    <col min="4" max="4" width="9.28515625" style="29" bestFit="1" customWidth="1"/>
    <col min="5" max="5" width="11.28515625" style="29" bestFit="1" customWidth="1"/>
    <col min="6" max="16384" width="9.140625" style="29"/>
  </cols>
  <sheetData>
    <row r="1" spans="1:4" ht="22.5" customHeight="1" x14ac:dyDescent="0.25">
      <c r="A1" s="27" t="s">
        <v>0</v>
      </c>
      <c r="B1" s="28"/>
      <c r="C1" s="28"/>
      <c r="D1" s="28"/>
    </row>
    <row r="2" spans="1:4" ht="21.75" customHeight="1" x14ac:dyDescent="0.25">
      <c r="A2" s="27" t="s">
        <v>1</v>
      </c>
      <c r="B2" s="28"/>
      <c r="C2" s="28"/>
      <c r="D2" s="28"/>
    </row>
    <row r="3" spans="1:4" ht="21.75" customHeight="1" x14ac:dyDescent="0.25">
      <c r="A3" s="27" t="s">
        <v>104</v>
      </c>
      <c r="B3" s="28"/>
      <c r="C3" s="28"/>
      <c r="D3" s="28"/>
    </row>
    <row r="4" spans="1:4" x14ac:dyDescent="0.25">
      <c r="A4" s="8"/>
      <c r="B4" s="8"/>
      <c r="C4" s="30"/>
      <c r="D4" s="8"/>
    </row>
    <row r="5" spans="1:4" ht="18.95" customHeight="1" x14ac:dyDescent="0.25">
      <c r="A5" s="13" t="s">
        <v>2</v>
      </c>
      <c r="B5" s="13" t="s">
        <v>3</v>
      </c>
      <c r="C5" s="18" t="s">
        <v>4</v>
      </c>
    </row>
    <row r="6" spans="1:4" ht="18.95" customHeight="1" x14ac:dyDescent="0.25">
      <c r="A6" s="2" t="s">
        <v>28</v>
      </c>
      <c r="B6" s="3" t="s">
        <v>20</v>
      </c>
      <c r="C6" s="22">
        <v>72</v>
      </c>
    </row>
    <row r="7" spans="1:4" ht="18.95" customHeight="1" x14ac:dyDescent="0.25">
      <c r="A7" s="5" t="s">
        <v>5</v>
      </c>
      <c r="B7" s="3" t="s">
        <v>6</v>
      </c>
      <c r="C7" s="21">
        <f>1124.52-97.92</f>
        <v>1026.5999999999999</v>
      </c>
    </row>
    <row r="8" spans="1:4" ht="18.95" customHeight="1" x14ac:dyDescent="0.25">
      <c r="A8" s="5" t="s">
        <v>7</v>
      </c>
      <c r="B8" s="6" t="s">
        <v>8</v>
      </c>
      <c r="C8" s="21">
        <v>4262.1499999999996</v>
      </c>
    </row>
    <row r="9" spans="1:4" ht="18.95" customHeight="1" x14ac:dyDescent="0.25">
      <c r="A9" s="5" t="s">
        <v>89</v>
      </c>
      <c r="B9" s="6" t="s">
        <v>90</v>
      </c>
      <c r="C9" s="21">
        <v>1111.2</v>
      </c>
    </row>
    <row r="10" spans="1:4" ht="18.95" customHeight="1" x14ac:dyDescent="0.25">
      <c r="A10" s="5" t="s">
        <v>91</v>
      </c>
      <c r="B10" s="6" t="s">
        <v>22</v>
      </c>
      <c r="C10" s="21">
        <v>3650</v>
      </c>
    </row>
    <row r="11" spans="1:4" ht="18.95" customHeight="1" x14ac:dyDescent="0.25">
      <c r="A11" s="5" t="s">
        <v>31</v>
      </c>
      <c r="B11" s="6" t="s">
        <v>98</v>
      </c>
      <c r="C11" s="21">
        <f>701.84+10</f>
        <v>711.84</v>
      </c>
    </row>
    <row r="12" spans="1:4" ht="18.95" customHeight="1" x14ac:dyDescent="0.25">
      <c r="A12" s="5" t="s">
        <v>74</v>
      </c>
      <c r="B12" s="6" t="s">
        <v>75</v>
      </c>
      <c r="C12" s="23">
        <v>0</v>
      </c>
    </row>
    <row r="13" spans="1:4" ht="18.95" customHeight="1" x14ac:dyDescent="0.25">
      <c r="A13" s="5" t="s">
        <v>31</v>
      </c>
      <c r="B13" s="6" t="s">
        <v>102</v>
      </c>
      <c r="C13" s="21">
        <f>346.51-98.1-168+26.94</f>
        <v>107.35</v>
      </c>
    </row>
    <row r="14" spans="1:4" ht="18.95" customHeight="1" x14ac:dyDescent="0.25">
      <c r="A14" s="5" t="s">
        <v>103</v>
      </c>
      <c r="B14" s="6"/>
      <c r="C14" s="21">
        <v>190.8</v>
      </c>
    </row>
    <row r="15" spans="1:4" ht="18.95" customHeight="1" x14ac:dyDescent="0.25">
      <c r="A15" s="5" t="s">
        <v>101</v>
      </c>
      <c r="B15" s="6" t="s">
        <v>88</v>
      </c>
      <c r="C15" s="21">
        <v>98.1</v>
      </c>
    </row>
    <row r="16" spans="1:4" ht="18.95" customHeight="1" x14ac:dyDescent="0.25">
      <c r="A16" s="5" t="s">
        <v>68</v>
      </c>
      <c r="B16" s="6" t="s">
        <v>69</v>
      </c>
      <c r="C16" s="21">
        <v>480</v>
      </c>
    </row>
    <row r="17" spans="1:3" x14ac:dyDescent="0.25">
      <c r="A17" s="5" t="s">
        <v>13</v>
      </c>
      <c r="B17" s="3" t="s">
        <v>14</v>
      </c>
      <c r="C17" s="21">
        <v>35</v>
      </c>
    </row>
    <row r="18" spans="1:3" ht="18.95" customHeight="1" x14ac:dyDescent="0.25">
      <c r="A18" s="5" t="s">
        <v>67</v>
      </c>
      <c r="B18" s="6" t="s">
        <v>77</v>
      </c>
      <c r="C18" s="21">
        <v>34172.620000000003</v>
      </c>
    </row>
    <row r="19" spans="1:3" ht="18.95" customHeight="1" x14ac:dyDescent="0.25">
      <c r="A19" s="5" t="s">
        <v>79</v>
      </c>
      <c r="B19" s="6" t="s">
        <v>80</v>
      </c>
      <c r="C19" s="21">
        <v>12828.6</v>
      </c>
    </row>
    <row r="20" spans="1:3" ht="18.95" customHeight="1" x14ac:dyDescent="0.25">
      <c r="A20" s="5" t="s">
        <v>92</v>
      </c>
      <c r="B20" s="6" t="s">
        <v>78</v>
      </c>
      <c r="C20" s="21">
        <v>2938.14</v>
      </c>
    </row>
    <row r="21" spans="1:3" ht="18.95" customHeight="1" x14ac:dyDescent="0.25">
      <c r="A21" s="5" t="s">
        <v>27</v>
      </c>
      <c r="B21" s="6" t="s">
        <v>76</v>
      </c>
      <c r="C21" s="21">
        <v>94.27</v>
      </c>
    </row>
    <row r="22" spans="1:3" ht="18.95" customHeight="1" x14ac:dyDescent="0.25">
      <c r="A22" s="5" t="s">
        <v>23</v>
      </c>
      <c r="B22" s="3" t="s">
        <v>9</v>
      </c>
      <c r="C22" s="21">
        <v>192.03</v>
      </c>
    </row>
    <row r="23" spans="1:3" x14ac:dyDescent="0.25">
      <c r="A23" s="5" t="s">
        <v>10</v>
      </c>
      <c r="B23" s="6" t="s">
        <v>21</v>
      </c>
      <c r="C23" s="21">
        <v>531.47</v>
      </c>
    </row>
    <row r="24" spans="1:3" x14ac:dyDescent="0.25">
      <c r="A24" s="5" t="s">
        <v>30</v>
      </c>
      <c r="B24" s="3" t="s">
        <v>11</v>
      </c>
      <c r="C24" s="21">
        <v>115</v>
      </c>
    </row>
    <row r="25" spans="1:3" x14ac:dyDescent="0.25">
      <c r="A25" s="5" t="s">
        <v>29</v>
      </c>
      <c r="B25" s="3" t="s">
        <v>12</v>
      </c>
      <c r="C25" s="21">
        <v>677.18</v>
      </c>
    </row>
    <row r="26" spans="1:3" x14ac:dyDescent="0.25">
      <c r="A26" s="5" t="s">
        <v>82</v>
      </c>
      <c r="B26" s="3" t="s">
        <v>81</v>
      </c>
      <c r="C26" s="21">
        <v>270</v>
      </c>
    </row>
    <row r="27" spans="1:3" x14ac:dyDescent="0.25">
      <c r="A27" s="5" t="s">
        <v>83</v>
      </c>
      <c r="B27" s="3" t="s">
        <v>93</v>
      </c>
      <c r="C27" s="21">
        <v>624</v>
      </c>
    </row>
    <row r="28" spans="1:3" x14ac:dyDescent="0.25">
      <c r="A28" s="5" t="s">
        <v>70</v>
      </c>
      <c r="B28" s="3" t="s">
        <v>15</v>
      </c>
      <c r="C28" s="21">
        <v>5700</v>
      </c>
    </row>
    <row r="29" spans="1:3" x14ac:dyDescent="0.25">
      <c r="A29" s="5" t="s">
        <v>70</v>
      </c>
      <c r="B29" s="3" t="s">
        <v>84</v>
      </c>
      <c r="C29" s="21">
        <v>3072</v>
      </c>
    </row>
    <row r="30" spans="1:3" x14ac:dyDescent="0.25">
      <c r="A30" s="5" t="s">
        <v>100</v>
      </c>
      <c r="B30" s="3" t="s">
        <v>99</v>
      </c>
      <c r="C30" s="21">
        <v>168</v>
      </c>
    </row>
    <row r="31" spans="1:3" x14ac:dyDescent="0.25">
      <c r="A31" s="5" t="s">
        <v>16</v>
      </c>
      <c r="B31" s="3" t="s">
        <v>17</v>
      </c>
      <c r="C31" s="21">
        <v>250</v>
      </c>
    </row>
    <row r="32" spans="1:3" x14ac:dyDescent="0.25">
      <c r="A32" s="5" t="s">
        <v>86</v>
      </c>
      <c r="B32" s="3" t="s">
        <v>87</v>
      </c>
      <c r="C32" s="21">
        <v>578</v>
      </c>
    </row>
    <row r="33" spans="1:5" x14ac:dyDescent="0.25">
      <c r="A33" s="5" t="s">
        <v>26</v>
      </c>
      <c r="B33" s="3" t="s">
        <v>18</v>
      </c>
      <c r="C33" s="21">
        <v>0</v>
      </c>
    </row>
    <row r="34" spans="1:5" x14ac:dyDescent="0.25">
      <c r="A34" s="5" t="s">
        <v>73</v>
      </c>
      <c r="B34" s="3" t="s">
        <v>85</v>
      </c>
      <c r="C34" s="21">
        <v>250</v>
      </c>
    </row>
    <row r="35" spans="1:5" x14ac:dyDescent="0.25">
      <c r="A35" s="5" t="s">
        <v>71</v>
      </c>
      <c r="B35" s="3" t="s">
        <v>72</v>
      </c>
      <c r="C35" s="21">
        <v>181.2</v>
      </c>
    </row>
    <row r="36" spans="1:5" x14ac:dyDescent="0.25">
      <c r="A36" s="2" t="s">
        <v>25</v>
      </c>
      <c r="B36" s="3" t="s">
        <v>24</v>
      </c>
      <c r="C36" s="22">
        <v>0</v>
      </c>
    </row>
    <row r="37" spans="1:5" x14ac:dyDescent="0.25">
      <c r="A37" s="7"/>
      <c r="B37" s="12"/>
      <c r="C37" s="9"/>
    </row>
    <row r="38" spans="1:5" x14ac:dyDescent="0.25">
      <c r="A38" s="1" t="s">
        <v>19</v>
      </c>
      <c r="B38" s="1"/>
      <c r="C38" s="19">
        <f>SUM(C6:C37)</f>
        <v>74387.55</v>
      </c>
      <c r="D38" s="29">
        <f>SUM(D6:D36)</f>
        <v>0</v>
      </c>
      <c r="E38" s="31">
        <f>C38+D38</f>
        <v>74387.55</v>
      </c>
    </row>
    <row r="40" spans="1:5" ht="20.25" customHeight="1" x14ac:dyDescent="0.25">
      <c r="A40" s="7" t="s">
        <v>48</v>
      </c>
      <c r="C40" s="20">
        <v>2500</v>
      </c>
    </row>
    <row r="42" spans="1:5" x14ac:dyDescent="0.25">
      <c r="A42" s="1" t="s">
        <v>63</v>
      </c>
      <c r="B42" s="1"/>
      <c r="C42" s="19">
        <f>SUM(C38:C40)</f>
        <v>76887.55</v>
      </c>
    </row>
  </sheetData>
  <mergeCells count="3">
    <mergeCell ref="A1:D1"/>
    <mergeCell ref="A2:D2"/>
    <mergeCell ref="A3:D3"/>
  </mergeCells>
  <pageMargins left="0.31496062992125984" right="0.31496062992125984" top="0.35433070866141736" bottom="0.35433070866141736" header="0" footer="0"/>
  <pageSetup paperSize="9" scale="74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"/>
  <sheetViews>
    <sheetView topLeftCell="A3" workbookViewId="0">
      <selection activeCell="G16" sqref="G16"/>
    </sheetView>
  </sheetViews>
  <sheetFormatPr defaultRowHeight="15" x14ac:dyDescent="0.25"/>
  <cols>
    <col min="1" max="1" width="29.28515625" customWidth="1"/>
    <col min="2" max="2" width="64.7109375" customWidth="1"/>
    <col min="3" max="3" width="15.28515625" customWidth="1"/>
    <col min="4" max="4" width="4.28515625" customWidth="1"/>
    <col min="5" max="5" width="12" customWidth="1"/>
  </cols>
  <sheetData>
    <row r="1" spans="1:6" ht="22.5" customHeight="1" x14ac:dyDescent="0.25">
      <c r="A1" s="25" t="s">
        <v>0</v>
      </c>
      <c r="B1" s="26"/>
      <c r="C1" s="26"/>
      <c r="D1" s="26"/>
    </row>
    <row r="2" spans="1:6" ht="21.75" customHeight="1" x14ac:dyDescent="0.25">
      <c r="A2" s="25" t="s">
        <v>32</v>
      </c>
      <c r="B2" s="26"/>
      <c r="C2" s="26"/>
      <c r="D2" s="26"/>
    </row>
    <row r="3" spans="1:6" ht="21.75" customHeight="1" x14ac:dyDescent="0.25">
      <c r="A3" s="24" t="s">
        <v>94</v>
      </c>
      <c r="B3" s="26"/>
      <c r="C3" s="26"/>
      <c r="D3" s="26"/>
    </row>
    <row r="5" spans="1:6" ht="18.95" customHeight="1" x14ac:dyDescent="0.25">
      <c r="A5" s="1" t="s">
        <v>2</v>
      </c>
      <c r="B5" s="1" t="s">
        <v>3</v>
      </c>
      <c r="C5" s="1" t="s">
        <v>4</v>
      </c>
      <c r="E5" s="16"/>
    </row>
    <row r="6" spans="1:6" ht="18.95" customHeight="1" x14ac:dyDescent="0.25">
      <c r="A6" s="2" t="s">
        <v>96</v>
      </c>
      <c r="B6" s="3" t="s">
        <v>33</v>
      </c>
      <c r="C6" s="4">
        <v>20050</v>
      </c>
      <c r="E6" s="16"/>
      <c r="F6" s="17"/>
    </row>
    <row r="7" spans="1:6" ht="18.95" customHeight="1" x14ac:dyDescent="0.25">
      <c r="A7" s="2" t="s">
        <v>96</v>
      </c>
      <c r="B7" s="3" t="s">
        <v>95</v>
      </c>
      <c r="C7" s="11">
        <v>4337.3599999999997</v>
      </c>
      <c r="E7" s="16"/>
      <c r="F7" s="17"/>
    </row>
    <row r="8" spans="1:6" ht="18.95" customHeight="1" x14ac:dyDescent="0.25">
      <c r="A8" s="2" t="s">
        <v>96</v>
      </c>
      <c r="B8" s="6" t="s">
        <v>34</v>
      </c>
      <c r="C8" s="11">
        <v>0</v>
      </c>
      <c r="E8" s="16"/>
      <c r="F8" s="17"/>
    </row>
    <row r="9" spans="1:6" ht="18.95" customHeight="1" x14ac:dyDescent="0.25">
      <c r="A9" s="2" t="s">
        <v>96</v>
      </c>
      <c r="B9" s="6" t="s">
        <v>36</v>
      </c>
      <c r="C9" s="11">
        <v>0</v>
      </c>
      <c r="E9" s="16"/>
      <c r="F9" s="17"/>
    </row>
    <row r="10" spans="1:6" ht="18.95" customHeight="1" x14ac:dyDescent="0.25">
      <c r="A10" s="2" t="s">
        <v>96</v>
      </c>
      <c r="B10" s="6" t="s">
        <v>35</v>
      </c>
      <c r="C10" s="11">
        <v>0</v>
      </c>
      <c r="E10" s="16"/>
      <c r="F10" s="17"/>
    </row>
    <row r="11" spans="1:6" ht="18.95" customHeight="1" x14ac:dyDescent="0.25">
      <c r="A11" s="2" t="s">
        <v>96</v>
      </c>
      <c r="B11" s="6" t="s">
        <v>64</v>
      </c>
      <c r="C11" s="11">
        <v>0</v>
      </c>
      <c r="E11" s="16"/>
      <c r="F11" s="17"/>
    </row>
    <row r="12" spans="1:6" ht="18.95" customHeight="1" x14ac:dyDescent="0.25">
      <c r="A12" s="2" t="s">
        <v>96</v>
      </c>
      <c r="B12" s="6" t="s">
        <v>97</v>
      </c>
      <c r="C12" s="11">
        <v>10825.5</v>
      </c>
      <c r="E12" s="16"/>
      <c r="F12" s="17"/>
    </row>
    <row r="13" spans="1:6" ht="18.95" customHeight="1" x14ac:dyDescent="0.25">
      <c r="A13" s="5" t="s">
        <v>37</v>
      </c>
      <c r="B13" s="6" t="s">
        <v>38</v>
      </c>
      <c r="C13" s="11">
        <v>7399.53</v>
      </c>
      <c r="E13" s="16"/>
      <c r="F13" s="17"/>
    </row>
    <row r="14" spans="1:6" ht="18.95" customHeight="1" x14ac:dyDescent="0.25">
      <c r="A14" s="5" t="s">
        <v>40</v>
      </c>
      <c r="B14" s="6" t="s">
        <v>39</v>
      </c>
      <c r="C14" s="11">
        <v>11.32</v>
      </c>
      <c r="E14" s="16"/>
    </row>
    <row r="15" spans="1:6" ht="18.95" customHeight="1" x14ac:dyDescent="0.25">
      <c r="A15" s="5" t="s">
        <v>66</v>
      </c>
      <c r="B15" s="6" t="s">
        <v>65</v>
      </c>
      <c r="C15" s="11">
        <v>1463.5</v>
      </c>
      <c r="E15" s="16"/>
    </row>
    <row r="16" spans="1:6" ht="15.75" x14ac:dyDescent="0.25">
      <c r="A16" s="7"/>
      <c r="B16" s="8"/>
      <c r="C16" s="9"/>
    </row>
    <row r="17" spans="1:5" ht="15.75" x14ac:dyDescent="0.25">
      <c r="A17" s="1" t="s">
        <v>19</v>
      </c>
      <c r="B17" s="1"/>
      <c r="C17" s="10">
        <f>SUM(C6:C15)</f>
        <v>44087.21</v>
      </c>
      <c r="E17" s="16"/>
    </row>
    <row r="20" spans="1:5" x14ac:dyDescent="0.25">
      <c r="C20" s="14"/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14"/>
  <sheetViews>
    <sheetView workbookViewId="0">
      <selection activeCell="D8" sqref="D8"/>
    </sheetView>
  </sheetViews>
  <sheetFormatPr defaultRowHeight="15" x14ac:dyDescent="0.25"/>
  <cols>
    <col min="4" max="4" width="9.85546875" style="16" bestFit="1" customWidth="1"/>
  </cols>
  <sheetData>
    <row r="4" spans="1:4" x14ac:dyDescent="0.25">
      <c r="B4" t="s">
        <v>44</v>
      </c>
      <c r="D4" s="15">
        <v>26003.33</v>
      </c>
    </row>
    <row r="5" spans="1:4" x14ac:dyDescent="0.25">
      <c r="B5" t="s">
        <v>41</v>
      </c>
      <c r="D5" s="16">
        <v>34408.639999999999</v>
      </c>
    </row>
    <row r="6" spans="1:4" x14ac:dyDescent="0.25">
      <c r="B6" t="s">
        <v>19</v>
      </c>
      <c r="D6" s="16">
        <f>SUM(D4:D5)</f>
        <v>60411.97</v>
      </c>
    </row>
    <row r="7" spans="1:4" x14ac:dyDescent="0.25">
      <c r="A7" t="s">
        <v>45</v>
      </c>
      <c r="D7" s="16">
        <v>-17237.150000000001</v>
      </c>
    </row>
    <row r="8" spans="1:4" x14ac:dyDescent="0.25">
      <c r="B8" t="s">
        <v>46</v>
      </c>
      <c r="D8" s="16">
        <f>SUM(D6:D7)</f>
        <v>43174.82</v>
      </c>
    </row>
    <row r="10" spans="1:4" x14ac:dyDescent="0.25">
      <c r="B10" t="s">
        <v>42</v>
      </c>
      <c r="D10" s="16">
        <v>33565.07</v>
      </c>
    </row>
    <row r="11" spans="1:4" x14ac:dyDescent="0.25">
      <c r="B11" t="s">
        <v>43</v>
      </c>
      <c r="D11" s="16">
        <v>9609.75</v>
      </c>
    </row>
    <row r="12" spans="1:4" x14ac:dyDescent="0.25">
      <c r="D12" s="16">
        <f>SUM(D10:D11)</f>
        <v>43174.82</v>
      </c>
    </row>
    <row r="14" spans="1:4" x14ac:dyDescent="0.25">
      <c r="B14" t="s">
        <v>47</v>
      </c>
      <c r="D14" s="16">
        <f>D8-D12</f>
        <v>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28"/>
  <sheetViews>
    <sheetView workbookViewId="0">
      <selection activeCell="K16" sqref="K16"/>
    </sheetView>
  </sheetViews>
  <sheetFormatPr defaultRowHeight="15" x14ac:dyDescent="0.25"/>
  <cols>
    <col min="2" max="2" width="19.85546875" customWidth="1"/>
    <col min="3" max="3" width="9.140625" style="16"/>
    <col min="6" max="6" width="19.140625" customWidth="1"/>
  </cols>
  <sheetData>
    <row r="3" spans="1:11" x14ac:dyDescent="0.25">
      <c r="C3" s="16" t="s">
        <v>49</v>
      </c>
      <c r="G3" t="s">
        <v>62</v>
      </c>
    </row>
    <row r="5" spans="1:11" x14ac:dyDescent="0.25">
      <c r="A5" t="s">
        <v>50</v>
      </c>
      <c r="C5" s="16">
        <f>897.04-200-103.8</f>
        <v>593.24</v>
      </c>
      <c r="K5">
        <f>335.46+257.78</f>
        <v>593.24</v>
      </c>
    </row>
    <row r="6" spans="1:11" x14ac:dyDescent="0.25">
      <c r="A6" t="s">
        <v>51</v>
      </c>
      <c r="C6" s="16">
        <v>1289.8900000000001</v>
      </c>
      <c r="K6">
        <f>173.67+48.62+260+390+273.8+40+103.8</f>
        <v>1289.8899999999999</v>
      </c>
    </row>
    <row r="7" spans="1:11" x14ac:dyDescent="0.25">
      <c r="A7" t="s">
        <v>52</v>
      </c>
      <c r="C7" s="16">
        <v>1130.8800000000001</v>
      </c>
      <c r="K7">
        <f>291.98+260+36.8+497.1+45</f>
        <v>1130.8800000000001</v>
      </c>
    </row>
    <row r="8" spans="1:11" x14ac:dyDescent="0.25">
      <c r="A8" t="s">
        <v>53</v>
      </c>
      <c r="C8" s="16">
        <v>282.56</v>
      </c>
      <c r="K8">
        <v>282.56</v>
      </c>
    </row>
    <row r="9" spans="1:11" x14ac:dyDescent="0.25">
      <c r="A9" t="s">
        <v>54</v>
      </c>
      <c r="C9" s="16">
        <v>4365.62</v>
      </c>
      <c r="K9">
        <f>260+556.14+291.98+517.5+40+600+900+1200</f>
        <v>4365.62</v>
      </c>
    </row>
    <row r="10" spans="1:11" x14ac:dyDescent="0.25">
      <c r="A10" t="s">
        <v>55</v>
      </c>
      <c r="C10" s="16">
        <v>321.38</v>
      </c>
      <c r="K10">
        <f>29.4+291.98</f>
        <v>321.38</v>
      </c>
    </row>
    <row r="11" spans="1:11" x14ac:dyDescent="0.25">
      <c r="A11" t="s">
        <v>56</v>
      </c>
      <c r="C11" s="16">
        <v>1435.24</v>
      </c>
      <c r="K11">
        <f>290.03+319.99+30+250+65.16+282.56+25+172.5</f>
        <v>1435.24</v>
      </c>
    </row>
    <row r="12" spans="1:11" x14ac:dyDescent="0.25">
      <c r="A12" t="s">
        <v>57</v>
      </c>
      <c r="C12" s="16">
        <v>291.98</v>
      </c>
      <c r="K12">
        <v>291.98</v>
      </c>
    </row>
    <row r="13" spans="1:11" x14ac:dyDescent="0.25">
      <c r="A13" t="s">
        <v>58</v>
      </c>
      <c r="C13" s="16">
        <f>33162.6-29466.07</f>
        <v>3696.5299999999988</v>
      </c>
      <c r="K13">
        <f>54+256.92+652.61+115+500+2100+18</f>
        <v>3696.5299999999997</v>
      </c>
    </row>
    <row r="14" spans="1:11" x14ac:dyDescent="0.25">
      <c r="A14" t="s">
        <v>59</v>
      </c>
      <c r="C14" s="16">
        <f>29466.07-27556.65-600</f>
        <v>1309.4199999999983</v>
      </c>
      <c r="K14">
        <f>57.5+260+518.03+430.43+43.46</f>
        <v>1309.42</v>
      </c>
    </row>
    <row r="15" spans="1:11" x14ac:dyDescent="0.25">
      <c r="A15" t="s">
        <v>60</v>
      </c>
      <c r="C15" s="16">
        <f>27556.65-26216.2+464.4</f>
        <v>1804.8500000000008</v>
      </c>
      <c r="K15">
        <f>57.5+557.28+260+40+890.07</f>
        <v>1804.85</v>
      </c>
    </row>
    <row r="16" spans="1:11" x14ac:dyDescent="0.25">
      <c r="A16" t="s">
        <v>61</v>
      </c>
      <c r="C16" s="16">
        <f>26216.2+8064.43-33565.07</f>
        <v>715.56000000000495</v>
      </c>
      <c r="K16">
        <f>323.66+260+56.4+57.5+18</f>
        <v>715.56000000000006</v>
      </c>
    </row>
    <row r="18" spans="2:11" x14ac:dyDescent="0.25">
      <c r="C18" s="16">
        <f>SUM(C5:C17)</f>
        <v>17237.150000000005</v>
      </c>
      <c r="G18">
        <v>17234.14</v>
      </c>
      <c r="K18">
        <f>SUM(K5:K17)</f>
        <v>17237.150000000001</v>
      </c>
    </row>
    <row r="28" spans="2:11" x14ac:dyDescent="0.25">
      <c r="B28" t="s">
        <v>47</v>
      </c>
      <c r="C28" s="16">
        <f>C23-G25</f>
        <v>0</v>
      </c>
    </row>
  </sheetData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Payments</vt:lpstr>
      <vt:lpstr>Receipts</vt:lpstr>
      <vt:lpstr>Sheet3</vt:lpstr>
      <vt:lpstr>Sheet1</vt:lpstr>
      <vt:lpstr>Payments!Print_Area</vt:lpstr>
      <vt:lpstr>Receipts!Print_Area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1</cp:lastModifiedBy>
  <cp:lastPrinted>2019-05-02T17:57:06Z</cp:lastPrinted>
  <dcterms:created xsi:type="dcterms:W3CDTF">2019-04-16T09:02:47Z</dcterms:created>
  <dcterms:modified xsi:type="dcterms:W3CDTF">2021-05-27T07:57:57Z</dcterms:modified>
</cp:coreProperties>
</file>